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4\TOMO 3 EJECUTIVO\IV FORMATOS LEY DE DISCIPLINA FINANCIERA\"/>
    </mc:Choice>
  </mc:AlternateContent>
  <bookViews>
    <workbookView xWindow="-120" yWindow="-120" windowWidth="20730" windowHeight="1116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K13" i="3"/>
  <c r="I11" i="3"/>
  <c r="G9" i="3"/>
  <c r="E7" i="3"/>
  <c r="C5" i="3"/>
  <c r="A3" i="3"/>
  <c r="J13" i="3"/>
  <c r="H11" i="3"/>
  <c r="F9" i="3"/>
  <c r="D7" i="3"/>
  <c r="B5" i="3"/>
  <c r="K2" i="3"/>
  <c r="I13" i="3"/>
  <c r="G11" i="3"/>
  <c r="E9" i="3"/>
  <c r="C7" i="3"/>
  <c r="A5" i="3"/>
  <c r="J2" i="3"/>
  <c r="H13" i="3"/>
  <c r="F11" i="3"/>
  <c r="D9" i="3"/>
  <c r="B7" i="3"/>
  <c r="K4" i="3"/>
  <c r="I2" i="3"/>
  <c r="G13" i="3"/>
  <c r="E11" i="3"/>
  <c r="C9" i="3"/>
  <c r="A7" i="3"/>
  <c r="J4" i="3"/>
  <c r="H2" i="3"/>
  <c r="F13" i="3"/>
  <c r="D11" i="3"/>
  <c r="B9" i="3"/>
  <c r="K6" i="3"/>
  <c r="I4" i="3"/>
  <c r="G2" i="3"/>
  <c r="E13" i="3"/>
  <c r="C11" i="3"/>
  <c r="A9" i="3"/>
  <c r="J6" i="3"/>
  <c r="H4" i="3"/>
  <c r="F2" i="3"/>
  <c r="D13" i="3"/>
  <c r="B11" i="3"/>
  <c r="K8" i="3"/>
  <c r="I6" i="3"/>
  <c r="G4" i="3"/>
  <c r="E2" i="3"/>
  <c r="C13" i="3"/>
  <c r="A11" i="3"/>
  <c r="J8" i="3"/>
  <c r="H6" i="3"/>
  <c r="F4" i="3"/>
  <c r="D2" i="3"/>
  <c r="B13" i="3"/>
  <c r="K10" i="3"/>
  <c r="I8" i="3"/>
  <c r="G6" i="3"/>
  <c r="E4" i="3"/>
  <c r="C2" i="3"/>
  <c r="A13" i="3"/>
  <c r="J10" i="3"/>
  <c r="H8" i="3"/>
  <c r="F6" i="3"/>
  <c r="D4" i="3"/>
  <c r="B2" i="3"/>
  <c r="K12" i="3"/>
  <c r="I10" i="3"/>
  <c r="G8" i="3"/>
  <c r="E6" i="3"/>
  <c r="C4" i="3"/>
  <c r="A2" i="3"/>
  <c r="J12" i="3"/>
  <c r="H10" i="3"/>
  <c r="F8" i="3"/>
  <c r="D6" i="3"/>
  <c r="B4" i="3"/>
  <c r="K1" i="3"/>
  <c r="I12" i="3"/>
  <c r="G10" i="3"/>
  <c r="E8" i="3"/>
  <c r="C6" i="3"/>
  <c r="A4" i="3"/>
  <c r="J1" i="3"/>
  <c r="H12" i="3"/>
  <c r="F10" i="3"/>
  <c r="D8" i="3"/>
  <c r="B6" i="3"/>
  <c r="K3" i="3"/>
  <c r="I1" i="3"/>
  <c r="G12" i="3"/>
  <c r="E10" i="3"/>
  <c r="C8" i="3"/>
  <c r="A6" i="3"/>
  <c r="J3" i="3"/>
  <c r="H1" i="3"/>
  <c r="F12" i="3"/>
  <c r="D10" i="3"/>
  <c r="B8" i="3"/>
  <c r="K5" i="3"/>
  <c r="I3" i="3"/>
  <c r="G1" i="3"/>
  <c r="E12" i="3"/>
  <c r="C10" i="3"/>
  <c r="A8" i="3"/>
  <c r="J5" i="3"/>
  <c r="H3" i="3"/>
  <c r="F1" i="3"/>
  <c r="D12" i="3"/>
  <c r="B10" i="3"/>
  <c r="K7" i="3"/>
  <c r="I5" i="3"/>
  <c r="G3" i="3"/>
  <c r="E1" i="3"/>
  <c r="C12" i="3"/>
  <c r="A10" i="3"/>
  <c r="J7" i="3"/>
  <c r="H5" i="3"/>
  <c r="F3" i="3"/>
  <c r="D1" i="3"/>
  <c r="B12" i="3"/>
  <c r="K9" i="3"/>
  <c r="I7" i="3"/>
  <c r="G5" i="3"/>
  <c r="E3" i="3"/>
  <c r="C1" i="3"/>
  <c r="A12" i="3"/>
  <c r="K11" i="3"/>
  <c r="J9" i="3"/>
  <c r="I9" i="3"/>
  <c r="H7" i="3"/>
  <c r="G7" i="3"/>
  <c r="F7" i="3"/>
  <c r="F5" i="3"/>
  <c r="E5" i="3"/>
  <c r="D3" i="3"/>
  <c r="B3" i="3"/>
  <c r="J11" i="3"/>
  <c r="H9" i="3"/>
  <c r="D5" i="3"/>
  <c r="C3" i="3"/>
  <c r="B1" i="3"/>
  <c r="E1" i="1" l="1"/>
  <c r="F9" i="1" l="1"/>
  <c r="C9" i="1"/>
  <c r="E13" i="1"/>
  <c r="E11" i="1"/>
  <c r="F11" i="1"/>
  <c r="C11" i="1"/>
  <c r="D13" i="1"/>
  <c r="G9" i="1"/>
  <c r="I13" i="1"/>
  <c r="I11" i="1"/>
  <c r="B13" i="1"/>
  <c r="J11" i="1"/>
  <c r="C13" i="1"/>
  <c r="K11" i="1"/>
  <c r="H13" i="1"/>
  <c r="K9" i="1"/>
  <c r="D11" i="1"/>
  <c r="F13" i="1"/>
  <c r="J9" i="1"/>
  <c r="E9" i="1"/>
  <c r="G13" i="1"/>
  <c r="H11" i="1"/>
  <c r="B9" i="1"/>
  <c r="G11" i="1"/>
  <c r="H9" i="1"/>
  <c r="J13" i="1"/>
  <c r="D9" i="1"/>
  <c r="I9" i="1"/>
  <c r="B11" i="1"/>
  <c r="K13" i="1"/>
  <c r="G1" i="1"/>
  <c r="D1" i="1"/>
  <c r="F1" i="1" s="1"/>
  <c r="K7" i="1" l="1"/>
  <c r="J7" i="1"/>
  <c r="I7" i="1"/>
  <c r="A5" i="1"/>
</calcChain>
</file>

<file path=xl/sharedStrings.xml><?xml version="1.0" encoding="utf-8"?>
<sst xmlns="http://schemas.openxmlformats.org/spreadsheetml/2006/main" count="16" uniqueCount="16">
  <si>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</si>
  <si>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</si>
  <si>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</si>
  <si>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</si>
  <si>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</si>
  <si>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</si>
  <si>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</si>
  <si>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</si>
  <si>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</si>
  <si>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</si>
  <si>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</si>
  <si>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A. Asociaciones Público Privadas (APP’s)</t>
  </si>
  <si>
    <t>B. Otros Instrumentos</t>
  </si>
  <si>
    <t>(PESOS)</t>
  </si>
  <si>
    <t>29/04/2025</t>
  </si>
  <si>
    <t>001.2024..012.2024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</si>
</sst>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6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6" fillId="4" borderId="14" applyNumberFormat="0" applyAlignment="0" applyProtection="0"/>
    <xf numFmtId="0" fontId="7" fillId="4" borderId="9" applyNumberFormat="0" applyAlignment="0" applyProtection="0"/>
    <xf numFmtId="0" fontId="9" fillId="0" borderId="11" applyNumberFormat="0" applyFill="0" applyAlignment="0" applyProtection="0"/>
    <xf numFmtId="0" fontId="8" fillId="5" borderId="10" applyNumberFormat="0" applyAlignment="0" applyProtection="0"/>
    <xf numFmtId="0" fontId="26" fillId="0" borderId="0" applyNumberFormat="0" applyFill="0" applyBorder="0" applyAlignment="0" applyProtection="0"/>
    <xf numFmtId="0" fontId="15" fillId="8" borderId="13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0" applyNumberFormat="0" applyFill="0" applyAlignment="0" applyProtection="0"/>
    <xf numFmtId="4" fontId="17" fillId="9" borderId="15" applyNumberFormat="0" applyProtection="0">
      <alignment vertical="center"/>
    </xf>
    <xf numFmtId="4" fontId="18" fillId="9" borderId="15" applyNumberFormat="0" applyProtection="0">
      <alignment vertical="center"/>
    </xf>
    <xf numFmtId="4" fontId="17" fillId="9" borderId="15" applyNumberFormat="0" applyProtection="0">
      <alignment horizontal="left" vertical="center" indent="1"/>
    </xf>
    <xf numFmtId="0" fontId="17" fillId="9" borderId="15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15" applyNumberFormat="0" applyProtection="0">
      <alignment horizontal="right" vertical="center"/>
    </xf>
    <xf numFmtId="4" fontId="19" fillId="12" borderId="15" applyNumberFormat="0" applyProtection="0">
      <alignment horizontal="right" vertical="center"/>
    </xf>
    <xf numFmtId="4" fontId="19" fillId="13" borderId="15" applyNumberFormat="0" applyProtection="0">
      <alignment horizontal="right" vertical="center"/>
    </xf>
    <xf numFmtId="4" fontId="19" fillId="14" borderId="15" applyNumberFormat="0" applyProtection="0">
      <alignment horizontal="right" vertical="center"/>
    </xf>
    <xf numFmtId="4" fontId="19" fillId="15" borderId="15" applyNumberFormat="0" applyProtection="0">
      <alignment horizontal="right" vertical="center"/>
    </xf>
    <xf numFmtId="4" fontId="19" fillId="16" borderId="15" applyNumberFormat="0" applyProtection="0">
      <alignment horizontal="right" vertical="center"/>
    </xf>
    <xf numFmtId="4" fontId="19" fillId="17" borderId="15" applyNumberFormat="0" applyProtection="0">
      <alignment horizontal="right" vertical="center"/>
    </xf>
    <xf numFmtId="4" fontId="19" fillId="18" borderId="15" applyNumberFormat="0" applyProtection="0">
      <alignment horizontal="right" vertical="center"/>
    </xf>
    <xf numFmtId="4" fontId="19" fillId="19" borderId="15" applyNumberFormat="0" applyProtection="0">
      <alignment horizontal="right" vertical="center"/>
    </xf>
    <xf numFmtId="4" fontId="17" fillId="20" borderId="16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15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15" fillId="22" borderId="15" applyNumberFormat="0" applyProtection="0">
      <alignment horizontal="left" vertical="center" indent="1"/>
    </xf>
    <xf numFmtId="0" fontId="15" fillId="22" borderId="15" applyNumberFormat="0" applyProtection="0">
      <alignment horizontal="left" vertical="top" indent="1"/>
    </xf>
    <xf numFmtId="0" fontId="15" fillId="10" borderId="15" applyNumberFormat="0" applyProtection="0">
      <alignment horizontal="left" vertical="center" indent="1"/>
    </xf>
    <xf numFmtId="0" fontId="15" fillId="10" borderId="15" applyNumberFormat="0" applyProtection="0">
      <alignment horizontal="left" vertical="top" indent="1"/>
    </xf>
    <xf numFmtId="0" fontId="15" fillId="23" borderId="15" applyNumberFormat="0" applyProtection="0">
      <alignment horizontal="left" vertical="center" indent="1"/>
    </xf>
    <xf numFmtId="0" fontId="15" fillId="23" borderId="15" applyNumberFormat="0" applyProtection="0">
      <alignment horizontal="left" vertical="top" indent="1"/>
    </xf>
    <xf numFmtId="0" fontId="15" fillId="21" borderId="15" applyNumberFormat="0" applyProtection="0">
      <alignment horizontal="left" vertical="center" indent="1"/>
    </xf>
    <xf numFmtId="0" fontId="15" fillId="21" borderId="15" applyNumberFormat="0" applyProtection="0">
      <alignment horizontal="left" vertical="top" indent="1"/>
    </xf>
    <xf numFmtId="0" fontId="15" fillId="24" borderId="17" applyNumberFormat="0">
      <protection locked="0"/>
    </xf>
    <xf numFmtId="4" fontId="19" fillId="25" borderId="15" applyNumberFormat="0" applyProtection="0">
      <alignment vertical="center"/>
    </xf>
    <xf numFmtId="4" fontId="22" fillId="25" borderId="15" applyNumberFormat="0" applyProtection="0">
      <alignment vertical="center"/>
    </xf>
    <xf numFmtId="4" fontId="19" fillId="25" borderId="15" applyNumberFormat="0" applyProtection="0">
      <alignment horizontal="left" vertical="center" indent="1"/>
    </xf>
    <xf numFmtId="0" fontId="19" fillId="25" borderId="15" applyNumberFormat="0" applyProtection="0">
      <alignment horizontal="left" vertical="top" indent="1"/>
    </xf>
    <xf numFmtId="4" fontId="19" fillId="21" borderId="15" applyNumberFormat="0" applyProtection="0">
      <alignment horizontal="right" vertical="center"/>
    </xf>
    <xf numFmtId="4" fontId="22" fillId="21" borderId="15" applyNumberFormat="0" applyProtection="0">
      <alignment horizontal="right" vertical="center"/>
    </xf>
    <xf numFmtId="4" fontId="19" fillId="10" borderId="15" applyNumberFormat="0" applyProtection="0">
      <alignment horizontal="left" vertical="center" indent="1"/>
    </xf>
    <xf numFmtId="0" fontId="19" fillId="10" borderId="15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15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8" borderId="13" applyNumberFormat="0" applyFont="0" applyAlignment="0" applyProtection="0"/>
    <xf numFmtId="4" fontId="34" fillId="22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33" fillId="22" borderId="15" applyNumberFormat="0" applyProtection="0">
      <alignment horizontal="left" vertical="center" indent="1"/>
    </xf>
    <xf numFmtId="0" fontId="33" fillId="22" borderId="15" applyNumberFormat="0" applyProtection="0">
      <alignment horizontal="left" vertical="top" indent="1"/>
    </xf>
    <xf numFmtId="0" fontId="33" fillId="10" borderId="15" applyNumberFormat="0" applyProtection="0">
      <alignment horizontal="left" vertical="center" indent="1"/>
    </xf>
    <xf numFmtId="0" fontId="33" fillId="10" borderId="15" applyNumberFormat="0" applyProtection="0">
      <alignment horizontal="left" vertical="top" indent="1"/>
    </xf>
    <xf numFmtId="0" fontId="33" fillId="23" borderId="15" applyNumberFormat="0" applyProtection="0">
      <alignment horizontal="left" vertical="center" indent="1"/>
    </xf>
    <xf numFmtId="0" fontId="33" fillId="23" borderId="15" applyNumberFormat="0" applyProtection="0">
      <alignment horizontal="left" vertical="top" indent="1"/>
    </xf>
    <xf numFmtId="0" fontId="33" fillId="21" borderId="15" applyNumberFormat="0" applyProtection="0">
      <alignment horizontal="left" vertical="center" indent="1"/>
    </xf>
    <xf numFmtId="0" fontId="33" fillId="21" borderId="15" applyNumberFormat="0" applyProtection="0">
      <alignment horizontal="left" vertical="top" indent="1"/>
    </xf>
    <xf numFmtId="0" fontId="33" fillId="24" borderId="17" applyNumberFormat="0">
      <protection locked="0"/>
    </xf>
    <xf numFmtId="4" fontId="35" fillId="26" borderId="0" applyNumberFormat="0" applyProtection="0">
      <alignment horizontal="left" vertical="center" indent="1"/>
    </xf>
    <xf numFmtId="164" fontId="33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17" fillId="10" borderId="0" xfId="22" applyNumberFormat="1">
      <alignment horizontal="left" vertical="center" indent="1"/>
    </xf>
    <xf numFmtId="0" fontId="19" fillId="10" borderId="15" xfId="53" applyNumberFormat="1">
      <alignment horizontal="left" vertical="center" indent="1"/>
    </xf>
    <xf numFmtId="165" fontId="19" fillId="21" borderId="15" xfId="51" applyNumberFormat="1">
      <alignment horizontal="right" vertical="center"/>
    </xf>
    <xf numFmtId="0" fontId="15" fillId="22" borderId="15" xfId="38" applyAlignment="1">
      <alignment horizontal="left" vertical="center" indent="2"/>
    </xf>
    <xf numFmtId="0" fontId="15" fillId="10" borderId="15" xfId="40" applyAlignment="1">
      <alignment horizontal="left" vertical="center" indent="3"/>
    </xf>
    <xf numFmtId="0" fontId="15" fillId="23" borderId="15" xfId="42" applyAlignment="1">
      <alignment horizontal="left" vertical="center" indent="4"/>
    </xf>
    <xf numFmtId="0" fontId="31" fillId="2" borderId="0" xfId="0" applyFont="1" applyFill="1"/>
    <xf numFmtId="0" fontId="32" fillId="2" borderId="0" xfId="0" applyFont="1" applyFill="1"/>
    <xf numFmtId="2" fontId="2" fillId="2" borderId="5" xfId="72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32" fillId="2" borderId="0" xfId="0" quotePrefix="1" applyFont="1" applyFill="1"/>
    <xf numFmtId="0" fontId="1" fillId="27" borderId="1" xfId="0" applyFont="1" applyFill="1" applyBorder="1" applyAlignment="1">
      <alignment horizontal="center" vertical="center"/>
    </xf>
    <xf numFmtId="0" fontId="1" fillId="27" borderId="2" xfId="0" applyFont="1" applyFill="1" applyBorder="1" applyAlignment="1">
      <alignment horizontal="center" vertical="center"/>
    </xf>
    <xf numFmtId="0" fontId="1" fillId="27" borderId="3" xfId="0" applyFont="1" applyFill="1" applyBorder="1" applyAlignment="1">
      <alignment horizontal="center" vertical="center"/>
    </xf>
    <xf numFmtId="0" fontId="5" fillId="27" borderId="4" xfId="0" applyFont="1" applyFill="1" applyBorder="1" applyAlignment="1">
      <alignment horizontal="center"/>
    </xf>
    <xf numFmtId="0" fontId="5" fillId="27" borderId="0" xfId="0" applyFont="1" applyFill="1" applyAlignment="1">
      <alignment horizontal="center"/>
    </xf>
    <xf numFmtId="0" fontId="5" fillId="27" borderId="5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 vertical="center" wrapText="1"/>
    </xf>
    <xf numFmtId="0" fontId="2" fillId="27" borderId="0" xfId="0" applyFont="1" applyFill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2" fillId="27" borderId="22" xfId="0" applyFont="1" applyFill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topLeftCell="A2" zoomScale="80" zoomScaleNormal="80" workbookViewId="0">
      <selection activeCell="A7" sqref="A7"/>
    </sheetView>
  </sheetViews>
  <sheetFormatPr baseColWidth="10" defaultColWidth="11.42578125" defaultRowHeight="12.75" x14ac:dyDescent="0.2"/>
  <cols>
    <col min="1" max="1" width="58.7109375" style="1" customWidth="1"/>
    <col min="2" max="2" width="16.7109375" style="1" customWidth="1"/>
    <col min="3" max="3" width="19.5703125" style="1" customWidth="1"/>
    <col min="4" max="4" width="13.5703125" style="1" customWidth="1"/>
    <col min="5" max="5" width="15.5703125" style="1" customWidth="1"/>
    <col min="6" max="6" width="13.85546875" style="1" customWidth="1"/>
    <col min="7" max="7" width="18.28515625" style="1" customWidth="1"/>
    <col min="8" max="8" width="21.5703125" style="1" bestFit="1" customWidth="1"/>
    <col min="9" max="9" width="15.85546875" style="1" customWidth="1"/>
    <col min="10" max="10" width="16.7109375" style="1" customWidth="1"/>
    <col min="11" max="11" width="22.140625" style="1" bestFit="1" customWidth="1"/>
    <col min="12" max="16384" width="11.42578125" style="1"/>
  </cols>
  <sheetData>
    <row r="1" spans="1:11" s="16" customFormat="1" hidden="1" x14ac:dyDescent="0.2">
      <c r="A1" s="21" t="s">
        <v>15</v>
      </c>
      <c r="B1" s="21" t="s">
        <v>14</v>
      </c>
      <c r="C1" s="16" t="str">
        <f>MID(A1,5,4)</f>
        <v>2024</v>
      </c>
      <c r="D1" s="16" t="str">
        <f>MID(A1,1,3)</f>
        <v>001</v>
      </c>
      <c r="E1" s="16" t="str">
        <f>IF(VALUE(MID(A1,11,3))&gt;12,"012",MID(A1,11,3))</f>
        <v>012</v>
      </c>
      <c r="F1" s="16" t="str">
        <f>IF(D1="001","Enero",IF(D1="002","Febrero",IF(D1="003","Marzo",IF(D1="004","Abril",IF(D1="005","Mayo",IF(D1="006","Junio",IF(D1="007","Julio",IF(D1="008","Agosto",IF(D1="009","Septiembre",IF(D1="010","Octubre",IF(D1="011","Noviembre","Diciembre")))))))))))</f>
        <v>Enero</v>
      </c>
      <c r="G1" s="16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</row>
    <row r="2" spans="1:11" s="15" customFormat="1" ht="13.5" thickBot="1" x14ac:dyDescent="0.25"/>
    <row r="3" spans="1:11" ht="15.75" x14ac:dyDescent="0.2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21" x14ac:dyDescent="0.3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ht="42.75" customHeight="1" thickBot="1" x14ac:dyDescent="0.25">
      <c r="A5" s="28" t="str">
        <f>CONCATENATE("Del ",1," de ", F1, " al ",DAY(EOMONTH(DATE(C1,E1,1),0))," de ",G1," del ",C1)</f>
        <v>Del 1 de Enero al 31 de Diciembre del 2024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13.5" thickBot="1" x14ac:dyDescent="0.25">
      <c r="A6" s="31" t="s">
        <v>13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60.75" thickBot="1" x14ac:dyDescent="0.25">
      <c r="A7" s="19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tr">
        <f>CONCATENATE("Monto pagado de la inversión al ", DAY(EOMONTH(DATE(C1,E1,1),0))," de ",G1," del ",C1, " (k)")</f>
        <v>Monto pagado de la inversión al 31 de Diciembre del 2024 (k)</v>
      </c>
      <c r="J7" s="20" t="str">
        <f>CONCATENATE("Monto pagado de la inversión actualizado al ", DAY(EOMONTH(DATE(C1,E1,1),0))," de ",G1," del ",C1, " (l)")</f>
        <v>Monto pagado de la inversión actualizado al 31 de Diciembre del 2024 (l)</v>
      </c>
      <c r="K7" s="20" t="str">
        <f>CONCATENATE("Saldo pendiente por pagar de la inversión al ", DAY(EOMONTH(DATE(C1,E1,1),0))," de ",G1," del ",C1, " (m = g – l)")</f>
        <v>Saldo pendiente por pagar de la inversión al 31 de Diciembre del 2024 (m = g – l)</v>
      </c>
    </row>
    <row r="8" spans="1:1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9.75" customHeight="1" x14ac:dyDescent="0.2">
      <c r="A9" s="5" t="s">
        <v>11</v>
      </c>
      <c r="B9" s="18" t="str">
        <f>IF(fuente1!B3=0,"N/A",fuente1!B3)</f>
        <v>N/A</v>
      </c>
      <c r="C9" s="18" t="str">
        <f>IF(fuente1!C3=0,"N/A",fuente1!C3)</f>
        <v>N/A</v>
      </c>
      <c r="D9" s="18" t="str">
        <f>IF(fuente1!D3=0,"N/A",fuente1!D3)</f>
        <v>N/A</v>
      </c>
      <c r="E9" s="18">
        <f>fuente1!E3</f>
        <v>0</v>
      </c>
      <c r="F9" s="18" t="str">
        <f>IF(fuente1!F3=0,"N/A",fuente1!F3)</f>
        <v>N/A</v>
      </c>
      <c r="G9" s="18">
        <f>fuente1!G3</f>
        <v>0</v>
      </c>
      <c r="H9" s="18">
        <f>fuente1!H3</f>
        <v>0</v>
      </c>
      <c r="I9" s="18">
        <f>fuente1!I3</f>
        <v>0</v>
      </c>
      <c r="J9" s="18">
        <f>fuente1!J3</f>
        <v>0</v>
      </c>
      <c r="K9" s="18">
        <f>fuente1!K3</f>
        <v>0</v>
      </c>
    </row>
    <row r="10" spans="1:1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5" t="s">
        <v>12</v>
      </c>
      <c r="B11" s="18" t="str">
        <f>IF(fuente1!B8=0,"N/A",fuente1!B8)</f>
        <v>N/A</v>
      </c>
      <c r="C11" s="18" t="str">
        <f>IF(fuente1!C8=0,"N/A",fuente1!C8)</f>
        <v>N/A</v>
      </c>
      <c r="D11" s="18" t="str">
        <f>IF(fuente1!D8=0,"N/A",fuente1!D8)</f>
        <v>N/A</v>
      </c>
      <c r="E11" s="18">
        <f>fuente1!E8</f>
        <v>0</v>
      </c>
      <c r="F11" s="18" t="str">
        <f>IF(fuente1!F8=0,"N/A",fuente1!F8)</f>
        <v>N/A</v>
      </c>
      <c r="G11" s="17">
        <f>fuente1!G8</f>
        <v>0</v>
      </c>
      <c r="H11" s="17">
        <f>fuente1!H8</f>
        <v>0</v>
      </c>
      <c r="I11" s="17">
        <f>fuente1!I8</f>
        <v>0</v>
      </c>
      <c r="J11" s="17">
        <f>fuente1!J8</f>
        <v>0</v>
      </c>
      <c r="K11" s="17">
        <f>fuente1!K8</f>
        <v>0</v>
      </c>
    </row>
    <row r="12" spans="1:1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8.5" customHeight="1" x14ac:dyDescent="0.2">
      <c r="A13" s="5" t="s">
        <v>9</v>
      </c>
      <c r="B13" s="18" t="str">
        <f>IF(fuente1!B13=0,"N/A",fuente1!B13)</f>
        <v>N/A</v>
      </c>
      <c r="C13" s="18" t="str">
        <f>IF(fuente1!C13=0,"N/A",fuente1!C13)</f>
        <v>N/A</v>
      </c>
      <c r="D13" s="18" t="str">
        <f>IF(fuente1!D13=0,"N/A",fuente1!D13)</f>
        <v>N/A</v>
      </c>
      <c r="E13" s="18">
        <f>fuente1!E13</f>
        <v>0</v>
      </c>
      <c r="F13" s="18" t="str">
        <f>IF(fuente1!F13=0,"N/A",fuente1!F13)</f>
        <v>N/A</v>
      </c>
      <c r="G13" s="18">
        <f>fuente1!G13</f>
        <v>0</v>
      </c>
      <c r="H13" s="18">
        <f>fuente1!H13</f>
        <v>0</v>
      </c>
      <c r="I13" s="18">
        <f>fuente1!I13</f>
        <v>0</v>
      </c>
      <c r="J13" s="18">
        <f>fuente1!J13</f>
        <v>0</v>
      </c>
      <c r="K13" s="18">
        <f>fuente1!K13</f>
        <v>0</v>
      </c>
    </row>
    <row r="14" spans="1:11" ht="13.5" thickBo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K1" sqref="K1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9"/>
      <c r="B1" s="10" t="str">
        <f>[1]!BexGetCellData("00O2TQ2O5Z7DPRVXKQBNJU662","","DP_1")</f>
        <v>Fecha del Contrato (d)</v>
      </c>
      <c r="C1" s="10" t="str">
        <f>[1]!BexGetCellData("00O2TQ2O5Z7DPRVXKQBNJUCHM","","DP_1")</f>
        <v>Fecha de inicio de operación del proyecto (e)</v>
      </c>
      <c r="D1" s="10" t="str">
        <f>[1]!BexGetCellData("00O2TQ2O5Z7DPRVXKQBNJUIT6","","DP_1")</f>
        <v>Fecha de vencimiento (f)</v>
      </c>
      <c r="E1" s="10" t="str">
        <f>[1]!BexGetCellData("00O2TQ2O5Z7DPRVY5FDD5UN7R","","DP_1")</f>
        <v>Monto de la inversión pactado (g)</v>
      </c>
      <c r="F1" s="10" t="str">
        <f>[1]!BexGetCellData("00O2TQ2O5Z7DPRVY5FDD5UTJB","","DP_1")</f>
        <v>Plazo pactado (h)</v>
      </c>
      <c r="G1" s="10" t="str">
        <f>[1]!BexGetCellData("00O2TQ2O5Z7DPRVY5FDD5UZUV","","DP_1")</f>
        <v>Monto promedio mensual del pago de la contraprestación (i)</v>
      </c>
      <c r="H1" s="10" t="str">
        <f>[1]!BexGetCellData("00O2TQ2O5Z7DPRVY7U41JWBNV","","DP_1")</f>
        <v>Monto prom. mensual del pago de la contrap. del pago inve(j)</v>
      </c>
      <c r="I1" s="10" t="str">
        <f>[1]!BexGetCellData("00O2TQ2O5Z7DPRW4O8D9I8DNQ","","DP_1")</f>
        <v>Monto pagado de la inversión (Actual) (k)</v>
      </c>
      <c r="J1" s="10" t="str">
        <f>[1]!BexGetCellData("00O2TQ2O5Z7DPRW4WWW30XA2S","","DP_1")</f>
        <v>Monto pagado de la inversión actualizado (Actual) (l)</v>
      </c>
      <c r="K1" s="10" t="str">
        <f>[1]!BexGetCellData("00O2TQ2O5Z7DPRW5TUV31KJOZ","","DP_1")</f>
        <v>Saldo pendiente por pagar de la invers. (Actual) (m = g – l)</v>
      </c>
    </row>
    <row r="2" spans="1:11" x14ac:dyDescent="0.2">
      <c r="A2" s="12" t="str">
        <f>[1]!BexGetCellData("","00O2TQ2O5Z7DPRVWOC8QXK3TB","DP_1")</f>
        <v>Denominación de las Obligaciones Diferentes de Financiamient</v>
      </c>
      <c r="B2" s="11">
        <f>[1]!BexGetCellData("00O2TQ2O5Z7DPRVXKQBNJU662","00O2TQ2O5Z7DPRVWOC8QXK3TB","DP_1")</f>
        <v>0</v>
      </c>
      <c r="C2" s="11">
        <f>[1]!BexGetCellData("00O2TQ2O5Z7DPRVXKQBNJUCHM","00O2TQ2O5Z7DPRVWOC8QXK3TB","DP_1")</f>
        <v>0</v>
      </c>
      <c r="D2" s="11">
        <f>[1]!BexGetCellData("00O2TQ2O5Z7DPRVXKQBNJUIT6","00O2TQ2O5Z7DPRVWOC8QXK3TB","DP_1")</f>
        <v>0</v>
      </c>
      <c r="E2" s="11">
        <f>[1]!BexGetCellData("00O2TQ2O5Z7DPRVY5FDD5UN7R","00O2TQ2O5Z7DPRVWOC8QXK3TB","DP_1")</f>
        <v>0</v>
      </c>
      <c r="F2" s="11">
        <f>[1]!BexGetCellData("00O2TQ2O5Z7DPRVY5FDD5UTJB","00O2TQ2O5Z7DPRVWOC8QXK3TB","DP_1")</f>
        <v>0</v>
      </c>
      <c r="G2" s="11">
        <f>[1]!BexGetCellData("00O2TQ2O5Z7DPRVY5FDD5UZUV","00O2TQ2O5Z7DPRVWOC8QXK3TB","DP_1")</f>
        <v>0</v>
      </c>
      <c r="H2" s="11">
        <f>[1]!BexGetCellData("00O2TQ2O5Z7DPRVY7U41JWBNV","00O2TQ2O5Z7DPRVWOC8QXK3TB","DP_1")</f>
        <v>0</v>
      </c>
      <c r="I2" s="11">
        <f>[1]!BexGetCellData("00O2TQ2O5Z7DPRW4O8D9I8DNQ","00O2TQ2O5Z7DPRVWOC8QXK3TB","DP_1")</f>
        <v>0</v>
      </c>
      <c r="J2" s="11">
        <f>[1]!BexGetCellData("00O2TQ2O5Z7DPRW4WWW30XA2S","00O2TQ2O5Z7DPRVWOC8QXK3TB","DP_1")</f>
        <v>0</v>
      </c>
      <c r="K2" s="11">
        <f>[1]!BexGetCellData("00O2TQ2O5Z7DPRW5TUV31KJOZ","00O2TQ2O5Z7DPRVWOC8QXK3TB","DP_1")</f>
        <v>0</v>
      </c>
    </row>
    <row r="3" spans="1:11" x14ac:dyDescent="0.2">
      <c r="A3" s="13" t="str">
        <f>[1]!BexGetCellData("","00O2TQ2O5Z7DPRVWOC8QXKA4V","DP_1")</f>
        <v>A. Asociaciones Público Privadas (APP’s) (A=a+b+c+d)</v>
      </c>
      <c r="B3" s="11">
        <f>[1]!BexGetCellData("00O2TQ2O5Z7DPRVXKQBNJU662","00O2TQ2O5Z7DPRVWOC8QXKA4V","DP_1")</f>
        <v>0</v>
      </c>
      <c r="C3" s="11">
        <f>[1]!BexGetCellData("00O2TQ2O5Z7DPRVXKQBNJUCHM","00O2TQ2O5Z7DPRVWOC8QXKA4V","DP_1")</f>
        <v>0</v>
      </c>
      <c r="D3" s="11">
        <f>[1]!BexGetCellData("00O2TQ2O5Z7DPRVXKQBNJUIT6","00O2TQ2O5Z7DPRVWOC8QXKA4V","DP_1")</f>
        <v>0</v>
      </c>
      <c r="E3" s="11">
        <f>[1]!BexGetCellData("00O2TQ2O5Z7DPRVY5FDD5UN7R","00O2TQ2O5Z7DPRVWOC8QXKA4V","DP_1")</f>
        <v>0</v>
      </c>
      <c r="F3" s="11">
        <f>[1]!BexGetCellData("00O2TQ2O5Z7DPRVY5FDD5UTJB","00O2TQ2O5Z7DPRVWOC8QXKA4V","DP_1")</f>
        <v>0</v>
      </c>
      <c r="G3" s="11">
        <f>[1]!BexGetCellData("00O2TQ2O5Z7DPRVY5FDD5UZUV","00O2TQ2O5Z7DPRVWOC8QXKA4V","DP_1")</f>
        <v>0</v>
      </c>
      <c r="H3" s="11">
        <f>[1]!BexGetCellData("00O2TQ2O5Z7DPRVY7U41JWBNV","00O2TQ2O5Z7DPRVWOC8QXKA4V","DP_1")</f>
        <v>0</v>
      </c>
      <c r="I3" s="11">
        <f>[1]!BexGetCellData("00O2TQ2O5Z7DPRW4O8D9I8DNQ","00O2TQ2O5Z7DPRVWOC8QXKA4V","DP_1")</f>
        <v>0</v>
      </c>
      <c r="J3" s="11">
        <f>[1]!BexGetCellData("00O2TQ2O5Z7DPRW4WWW30XA2S","00O2TQ2O5Z7DPRVWOC8QXKA4V","DP_1")</f>
        <v>0</v>
      </c>
      <c r="K3" s="11">
        <f>[1]!BexGetCellData("00O2TQ2O5Z7DPRW5TUV31KJOZ","00O2TQ2O5Z7DPRVWOC8QXKA4V","DP_1")</f>
        <v>0</v>
      </c>
    </row>
    <row r="4" spans="1:11" x14ac:dyDescent="0.2">
      <c r="A4" s="14" t="str">
        <f>[1]!BexGetCellData("","00O2TQ2O5Z7DPRVWOC8QXKGGF","DP_1")</f>
        <v>a) APP 1</v>
      </c>
      <c r="B4" s="11">
        <f>[1]!BexGetCellData("00O2TQ2O5Z7DPRVXKQBNJU662","00O2TQ2O5Z7DPRVWOC8QXKGGF","DP_1")</f>
        <v>0</v>
      </c>
      <c r="C4" s="11">
        <f>[1]!BexGetCellData("00O2TQ2O5Z7DPRVXKQBNJUCHM","00O2TQ2O5Z7DPRVWOC8QXKGGF","DP_1")</f>
        <v>0</v>
      </c>
      <c r="D4" s="11">
        <f>[1]!BexGetCellData("00O2TQ2O5Z7DPRVXKQBNJUIT6","00O2TQ2O5Z7DPRVWOC8QXKGGF","DP_1")</f>
        <v>0</v>
      </c>
      <c r="E4" s="11">
        <f>[1]!BexGetCellData("00O2TQ2O5Z7DPRVY5FDD5UN7R","00O2TQ2O5Z7DPRVWOC8QXKGGF","DP_1")</f>
        <v>0</v>
      </c>
      <c r="F4" s="11">
        <f>[1]!BexGetCellData("00O2TQ2O5Z7DPRVY5FDD5UTJB","00O2TQ2O5Z7DPRVWOC8QXKGGF","DP_1")</f>
        <v>0</v>
      </c>
      <c r="G4" s="11">
        <f>[1]!BexGetCellData("00O2TQ2O5Z7DPRVY5FDD5UZUV","00O2TQ2O5Z7DPRVWOC8QXKGGF","DP_1")</f>
        <v>0</v>
      </c>
      <c r="H4" s="11">
        <f>[1]!BexGetCellData("00O2TQ2O5Z7DPRVY7U41JWBNV","00O2TQ2O5Z7DPRVWOC8QXKGGF","DP_1")</f>
        <v>0</v>
      </c>
      <c r="I4" s="11">
        <f>[1]!BexGetCellData("00O2TQ2O5Z7DPRW4O8D9I8DNQ","00O2TQ2O5Z7DPRVWOC8QXKGGF","DP_1")</f>
        <v>0</v>
      </c>
      <c r="J4" s="11">
        <f>[1]!BexGetCellData("00O2TQ2O5Z7DPRW4WWW30XA2S","00O2TQ2O5Z7DPRVWOC8QXKGGF","DP_1")</f>
        <v>0</v>
      </c>
      <c r="K4" s="11">
        <f>[1]!BexGetCellData("00O2TQ2O5Z7DPRW5TUV31KJOZ","00O2TQ2O5Z7DPRVWOC8QXKGGF","DP_1")</f>
        <v>0</v>
      </c>
    </row>
    <row r="5" spans="1:11" x14ac:dyDescent="0.2">
      <c r="A5" s="14" t="str">
        <f>[1]!BexGetCellData("","00O2TQ2O5Z7DPRVWOC8QXKMRZ","DP_1")</f>
        <v>b) APP 2</v>
      </c>
      <c r="B5" s="11">
        <f>[1]!BexGetCellData("00O2TQ2O5Z7DPRVXKQBNJU662","00O2TQ2O5Z7DPRVWOC8QXKMRZ","DP_1")</f>
        <v>0</v>
      </c>
      <c r="C5" s="11">
        <f>[1]!BexGetCellData("00O2TQ2O5Z7DPRVXKQBNJUCHM","00O2TQ2O5Z7DPRVWOC8QXKMRZ","DP_1")</f>
        <v>0</v>
      </c>
      <c r="D5" s="11">
        <f>[1]!BexGetCellData("00O2TQ2O5Z7DPRVXKQBNJUIT6","00O2TQ2O5Z7DPRVWOC8QXKMRZ","DP_1")</f>
        <v>0</v>
      </c>
      <c r="E5" s="11">
        <f>[1]!BexGetCellData("00O2TQ2O5Z7DPRVY5FDD5UN7R","00O2TQ2O5Z7DPRVWOC8QXKMRZ","DP_1")</f>
        <v>0</v>
      </c>
      <c r="F5" s="11">
        <f>[1]!BexGetCellData("00O2TQ2O5Z7DPRVY5FDD5UTJB","00O2TQ2O5Z7DPRVWOC8QXKMRZ","DP_1")</f>
        <v>0</v>
      </c>
      <c r="G5" s="11">
        <f>[1]!BexGetCellData("00O2TQ2O5Z7DPRVY5FDD5UZUV","00O2TQ2O5Z7DPRVWOC8QXKMRZ","DP_1")</f>
        <v>0</v>
      </c>
      <c r="H5" s="11">
        <f>[1]!BexGetCellData("00O2TQ2O5Z7DPRVY7U41JWBNV","00O2TQ2O5Z7DPRVWOC8QXKMRZ","DP_1")</f>
        <v>0</v>
      </c>
      <c r="I5" s="11">
        <f>[1]!BexGetCellData("00O2TQ2O5Z7DPRW4O8D9I8DNQ","00O2TQ2O5Z7DPRVWOC8QXKMRZ","DP_1")</f>
        <v>0</v>
      </c>
      <c r="J5" s="11">
        <f>[1]!BexGetCellData("00O2TQ2O5Z7DPRW4WWW30XA2S","00O2TQ2O5Z7DPRVWOC8QXKMRZ","DP_1")</f>
        <v>0</v>
      </c>
      <c r="K5" s="11">
        <f>[1]!BexGetCellData("00O2TQ2O5Z7DPRW5TUV31KJOZ","00O2TQ2O5Z7DPRVWOC8QXKMRZ","DP_1")</f>
        <v>0</v>
      </c>
    </row>
    <row r="6" spans="1:11" x14ac:dyDescent="0.2">
      <c r="A6" s="14" t="str">
        <f>[1]!BexGetCellData("","00O2TQ2O5Z7DPRVWOC8QXKT3J","DP_1")</f>
        <v>c) APP 3</v>
      </c>
      <c r="B6" s="11">
        <f>[1]!BexGetCellData("00O2TQ2O5Z7DPRVXKQBNJU662","00O2TQ2O5Z7DPRVWOC8QXKT3J","DP_1")</f>
        <v>0</v>
      </c>
      <c r="C6" s="11">
        <f>[1]!BexGetCellData("00O2TQ2O5Z7DPRVXKQBNJUCHM","00O2TQ2O5Z7DPRVWOC8QXKT3J","DP_1")</f>
        <v>0</v>
      </c>
      <c r="D6" s="11">
        <f>[1]!BexGetCellData("00O2TQ2O5Z7DPRVXKQBNJUIT6","00O2TQ2O5Z7DPRVWOC8QXKT3J","DP_1")</f>
        <v>0</v>
      </c>
      <c r="E6" s="11">
        <f>[1]!BexGetCellData("00O2TQ2O5Z7DPRVY5FDD5UN7R","00O2TQ2O5Z7DPRVWOC8QXKT3J","DP_1")</f>
        <v>0</v>
      </c>
      <c r="F6" s="11">
        <f>[1]!BexGetCellData("00O2TQ2O5Z7DPRVY5FDD5UTJB","00O2TQ2O5Z7DPRVWOC8QXKT3J","DP_1")</f>
        <v>0</v>
      </c>
      <c r="G6" s="11">
        <f>[1]!BexGetCellData("00O2TQ2O5Z7DPRVY5FDD5UZUV","00O2TQ2O5Z7DPRVWOC8QXKT3J","DP_1")</f>
        <v>0</v>
      </c>
      <c r="H6" s="11">
        <f>[1]!BexGetCellData("00O2TQ2O5Z7DPRVY7U41JWBNV","00O2TQ2O5Z7DPRVWOC8QXKT3J","DP_1")</f>
        <v>0</v>
      </c>
      <c r="I6" s="11">
        <f>[1]!BexGetCellData("00O2TQ2O5Z7DPRW4O8D9I8DNQ","00O2TQ2O5Z7DPRVWOC8QXKT3J","DP_1")</f>
        <v>0</v>
      </c>
      <c r="J6" s="11">
        <f>[1]!BexGetCellData("00O2TQ2O5Z7DPRW4WWW30XA2S","00O2TQ2O5Z7DPRVWOC8QXKT3J","DP_1")</f>
        <v>0</v>
      </c>
      <c r="K6" s="11">
        <f>[1]!BexGetCellData("00O2TQ2O5Z7DPRW5TUV31KJOZ","00O2TQ2O5Z7DPRVWOC8QXKT3J","DP_1")</f>
        <v>0</v>
      </c>
    </row>
    <row r="7" spans="1:11" x14ac:dyDescent="0.2">
      <c r="A7" s="14" t="str">
        <f>[1]!BexGetCellData("","00O2TQ2O5Z7DPRVX650CJDZTC","DP_1")</f>
        <v>d) APP XX</v>
      </c>
      <c r="B7" s="11">
        <f>[1]!BexGetCellData("00O2TQ2O5Z7DPRVXKQBNJU662","00O2TQ2O5Z7DPRVX650CJDZTC","DP_1")</f>
        <v>0</v>
      </c>
      <c r="C7" s="11">
        <f>[1]!BexGetCellData("00O2TQ2O5Z7DPRVXKQBNJUCHM","00O2TQ2O5Z7DPRVX650CJDZTC","DP_1")</f>
        <v>0</v>
      </c>
      <c r="D7" s="11">
        <f>[1]!BexGetCellData("00O2TQ2O5Z7DPRVXKQBNJUIT6","00O2TQ2O5Z7DPRVX650CJDZTC","DP_1")</f>
        <v>0</v>
      </c>
      <c r="E7" s="11">
        <f>[1]!BexGetCellData("00O2TQ2O5Z7DPRVY5FDD5UN7R","00O2TQ2O5Z7DPRVX650CJDZTC","DP_1")</f>
        <v>0</v>
      </c>
      <c r="F7" s="11">
        <f>[1]!BexGetCellData("00O2TQ2O5Z7DPRVY5FDD5UTJB","00O2TQ2O5Z7DPRVX650CJDZTC","DP_1")</f>
        <v>0</v>
      </c>
      <c r="G7" s="11">
        <f>[1]!BexGetCellData("00O2TQ2O5Z7DPRVY5FDD5UZUV","00O2TQ2O5Z7DPRVX650CJDZTC","DP_1")</f>
        <v>0</v>
      </c>
      <c r="H7" s="11">
        <f>[1]!BexGetCellData("00O2TQ2O5Z7DPRVY7U41JWBNV","00O2TQ2O5Z7DPRVX650CJDZTC","DP_1")</f>
        <v>0</v>
      </c>
      <c r="I7" s="11">
        <f>[1]!BexGetCellData("00O2TQ2O5Z7DPRW4O8D9I8DNQ","00O2TQ2O5Z7DPRVX650CJDZTC","DP_1")</f>
        <v>0</v>
      </c>
      <c r="J7" s="11">
        <f>[1]!BexGetCellData("00O2TQ2O5Z7DPRW4WWW30XA2S","00O2TQ2O5Z7DPRVX650CJDZTC","DP_1")</f>
        <v>0</v>
      </c>
      <c r="K7" s="11">
        <f>[1]!BexGetCellData("00O2TQ2O5Z7DPRW5TUV31KJOZ","00O2TQ2O5Z7DPRVX650CJDZTC","DP_1")</f>
        <v>0</v>
      </c>
    </row>
    <row r="8" spans="1:11" x14ac:dyDescent="0.2">
      <c r="A8" s="13" t="str">
        <f>[1]!BexGetCellData("","00O2TQ2O5Z7DPRVX6YM5NGL1S","DP_1")</f>
        <v>B. Otros Instrumentos (B=a+b+c+d)</v>
      </c>
      <c r="B8" s="11">
        <f>[1]!BexGetCellData("00O2TQ2O5Z7DPRVXKQBNJU662","00O2TQ2O5Z7DPRVX6YM5NGL1S","DP_1")</f>
        <v>0</v>
      </c>
      <c r="C8" s="11">
        <f>[1]!BexGetCellData("00O2TQ2O5Z7DPRVXKQBNJUCHM","00O2TQ2O5Z7DPRVX6YM5NGL1S","DP_1")</f>
        <v>0</v>
      </c>
      <c r="D8" s="11">
        <f>[1]!BexGetCellData("00O2TQ2O5Z7DPRVXKQBNJUIT6","00O2TQ2O5Z7DPRVX6YM5NGL1S","DP_1")</f>
        <v>0</v>
      </c>
      <c r="E8" s="11">
        <f>[1]!BexGetCellData("00O2TQ2O5Z7DPRVY5FDD5UN7R","00O2TQ2O5Z7DPRVX6YM5NGL1S","DP_1")</f>
        <v>0</v>
      </c>
      <c r="F8" s="11">
        <f>[1]!BexGetCellData("00O2TQ2O5Z7DPRVY5FDD5UTJB","00O2TQ2O5Z7DPRVX6YM5NGL1S","DP_1")</f>
        <v>0</v>
      </c>
      <c r="G8" s="11">
        <f>[1]!BexGetCellData("00O2TQ2O5Z7DPRVY5FDD5UZUV","00O2TQ2O5Z7DPRVX6YM5NGL1S","DP_1")</f>
        <v>0</v>
      </c>
      <c r="H8" s="11">
        <f>[1]!BexGetCellData("00O2TQ2O5Z7DPRVY7U41JWBNV","00O2TQ2O5Z7DPRVX6YM5NGL1S","DP_1")</f>
        <v>0</v>
      </c>
      <c r="I8" s="11">
        <f>[1]!BexGetCellData("00O2TQ2O5Z7DPRW4O8D9I8DNQ","00O2TQ2O5Z7DPRVX6YM5NGL1S","DP_1")</f>
        <v>0</v>
      </c>
      <c r="J8" s="11">
        <f>[1]!BexGetCellData("00O2TQ2O5Z7DPRW4WWW30XA2S","00O2TQ2O5Z7DPRVX6YM5NGL1S","DP_1")</f>
        <v>0</v>
      </c>
      <c r="K8" s="11">
        <f>[1]!BexGetCellData("00O2TQ2O5Z7DPRW5TUV31KJOZ","00O2TQ2O5Z7DPRVX6YM5NGL1S","DP_1")</f>
        <v>0</v>
      </c>
    </row>
    <row r="9" spans="1:11" x14ac:dyDescent="0.2">
      <c r="A9" s="14" t="str">
        <f>[1]!BexGetCellData("","00O2TQ2O5Z7DPRVXBDTAMX2MY","DP_1")</f>
        <v>a) Otro Instrumento 1</v>
      </c>
      <c r="B9" s="11">
        <f>[1]!BexGetCellData("00O2TQ2O5Z7DPRVXKQBNJU662","00O2TQ2O5Z7DPRVXBDTAMX2MY","DP_1")</f>
        <v>0</v>
      </c>
      <c r="C9" s="11">
        <f>[1]!BexGetCellData("00O2TQ2O5Z7DPRVXKQBNJUCHM","00O2TQ2O5Z7DPRVXBDTAMX2MY","DP_1")</f>
        <v>0</v>
      </c>
      <c r="D9" s="11">
        <f>[1]!BexGetCellData("00O2TQ2O5Z7DPRVXKQBNJUIT6","00O2TQ2O5Z7DPRVXBDTAMX2MY","DP_1")</f>
        <v>0</v>
      </c>
      <c r="E9" s="11">
        <f>[1]!BexGetCellData("00O2TQ2O5Z7DPRVY5FDD5UN7R","00O2TQ2O5Z7DPRVXBDTAMX2MY","DP_1")</f>
        <v>0</v>
      </c>
      <c r="F9" s="11">
        <f>[1]!BexGetCellData("00O2TQ2O5Z7DPRVY5FDD5UTJB","00O2TQ2O5Z7DPRVXBDTAMX2MY","DP_1")</f>
        <v>0</v>
      </c>
      <c r="G9" s="11">
        <f>[1]!BexGetCellData("00O2TQ2O5Z7DPRVY5FDD5UZUV","00O2TQ2O5Z7DPRVXBDTAMX2MY","DP_1")</f>
        <v>0</v>
      </c>
      <c r="H9" s="11">
        <f>[1]!BexGetCellData("00O2TQ2O5Z7DPRVY7U41JWBNV","00O2TQ2O5Z7DPRVXBDTAMX2MY","DP_1")</f>
        <v>0</v>
      </c>
      <c r="I9" s="11">
        <f>[1]!BexGetCellData("00O2TQ2O5Z7DPRW4O8D9I8DNQ","00O2TQ2O5Z7DPRVXBDTAMX2MY","DP_1")</f>
        <v>0</v>
      </c>
      <c r="J9" s="11">
        <f>[1]!BexGetCellData("00O2TQ2O5Z7DPRW4WWW30XA2S","00O2TQ2O5Z7DPRVXBDTAMX2MY","DP_1")</f>
        <v>0</v>
      </c>
      <c r="K9" s="11">
        <f>[1]!BexGetCellData("00O2TQ2O5Z7DPRW5TUV31KJOZ","00O2TQ2O5Z7DPRVXBDTAMX2MY","DP_1")</f>
        <v>0</v>
      </c>
    </row>
    <row r="10" spans="1:11" x14ac:dyDescent="0.2">
      <c r="A10" s="14" t="str">
        <f>[1]!BexGetCellData("","00O2TQ2O5Z7DPRVXBDTAMX8YI","DP_1")</f>
        <v>a) Otro Instrumento 2</v>
      </c>
      <c r="B10" s="11">
        <f>[1]!BexGetCellData("00O2TQ2O5Z7DPRVXKQBNJU662","00O2TQ2O5Z7DPRVXBDTAMX8YI","DP_1")</f>
        <v>0</v>
      </c>
      <c r="C10" s="11">
        <f>[1]!BexGetCellData("00O2TQ2O5Z7DPRVXKQBNJUCHM","00O2TQ2O5Z7DPRVXBDTAMX8YI","DP_1")</f>
        <v>0</v>
      </c>
      <c r="D10" s="11">
        <f>[1]!BexGetCellData("00O2TQ2O5Z7DPRVXKQBNJUIT6","00O2TQ2O5Z7DPRVXBDTAMX8YI","DP_1")</f>
        <v>0</v>
      </c>
      <c r="E10" s="11">
        <f>[1]!BexGetCellData("00O2TQ2O5Z7DPRVY5FDD5UN7R","00O2TQ2O5Z7DPRVXBDTAMX8YI","DP_1")</f>
        <v>0</v>
      </c>
      <c r="F10" s="11">
        <f>[1]!BexGetCellData("00O2TQ2O5Z7DPRVY5FDD5UTJB","00O2TQ2O5Z7DPRVXBDTAMX8YI","DP_1")</f>
        <v>0</v>
      </c>
      <c r="G10" s="11">
        <f>[1]!BexGetCellData("00O2TQ2O5Z7DPRVY5FDD5UZUV","00O2TQ2O5Z7DPRVXBDTAMX8YI","DP_1")</f>
        <v>0</v>
      </c>
      <c r="H10" s="11">
        <f>[1]!BexGetCellData("00O2TQ2O5Z7DPRVY7U41JWBNV","00O2TQ2O5Z7DPRVXBDTAMX8YI","DP_1")</f>
        <v>0</v>
      </c>
      <c r="I10" s="11">
        <f>[1]!BexGetCellData("00O2TQ2O5Z7DPRW4O8D9I8DNQ","00O2TQ2O5Z7DPRVXBDTAMX8YI","DP_1")</f>
        <v>0</v>
      </c>
      <c r="J10" s="11">
        <f>[1]!BexGetCellData("00O2TQ2O5Z7DPRW4WWW30XA2S","00O2TQ2O5Z7DPRVXBDTAMX8YI","DP_1")</f>
        <v>0</v>
      </c>
      <c r="K10" s="11">
        <f>[1]!BexGetCellData("00O2TQ2O5Z7DPRW5TUV31KJOZ","00O2TQ2O5Z7DPRVXBDTAMX8YI","DP_1")</f>
        <v>0</v>
      </c>
    </row>
    <row r="11" spans="1:11" x14ac:dyDescent="0.2">
      <c r="A11" s="14" t="str">
        <f>[1]!BexGetCellData("","00O2TQ2O5Z7DPRVXBDTAMXFA2","DP_1")</f>
        <v>a) Otro Instrumento 3</v>
      </c>
      <c r="B11" s="11">
        <f>[1]!BexGetCellData("00O2TQ2O5Z7DPRVXKQBNJU662","00O2TQ2O5Z7DPRVXBDTAMXFA2","DP_1")</f>
        <v>0</v>
      </c>
      <c r="C11" s="11">
        <f>[1]!BexGetCellData("00O2TQ2O5Z7DPRVXKQBNJUCHM","00O2TQ2O5Z7DPRVXBDTAMXFA2","DP_1")</f>
        <v>0</v>
      </c>
      <c r="D11" s="11">
        <f>[1]!BexGetCellData("00O2TQ2O5Z7DPRVXKQBNJUIT6","00O2TQ2O5Z7DPRVXBDTAMXFA2","DP_1")</f>
        <v>0</v>
      </c>
      <c r="E11" s="11">
        <f>[1]!BexGetCellData("00O2TQ2O5Z7DPRVY5FDD5UN7R","00O2TQ2O5Z7DPRVXBDTAMXFA2","DP_1")</f>
        <v>0</v>
      </c>
      <c r="F11" s="11">
        <f>[1]!BexGetCellData("00O2TQ2O5Z7DPRVY5FDD5UTJB","00O2TQ2O5Z7DPRVXBDTAMXFA2","DP_1")</f>
        <v>0</v>
      </c>
      <c r="G11" s="11">
        <f>[1]!BexGetCellData("00O2TQ2O5Z7DPRVY5FDD5UZUV","00O2TQ2O5Z7DPRVXBDTAMXFA2","DP_1")</f>
        <v>0</v>
      </c>
      <c r="H11" s="11">
        <f>[1]!BexGetCellData("00O2TQ2O5Z7DPRVY7U41JWBNV","00O2TQ2O5Z7DPRVXBDTAMXFA2","DP_1")</f>
        <v>0</v>
      </c>
      <c r="I11" s="11">
        <f>[1]!BexGetCellData("00O2TQ2O5Z7DPRW4O8D9I8DNQ","00O2TQ2O5Z7DPRVXBDTAMXFA2","DP_1")</f>
        <v>0</v>
      </c>
      <c r="J11" s="11">
        <f>[1]!BexGetCellData("00O2TQ2O5Z7DPRW4WWW30XA2S","00O2TQ2O5Z7DPRVXBDTAMXFA2","DP_1")</f>
        <v>0</v>
      </c>
      <c r="K11" s="11">
        <f>[1]!BexGetCellData("00O2TQ2O5Z7DPRW5TUV31KJOZ","00O2TQ2O5Z7DPRVXBDTAMXFA2","DP_1")</f>
        <v>0</v>
      </c>
    </row>
    <row r="12" spans="1:11" x14ac:dyDescent="0.2">
      <c r="A12" s="14" t="str">
        <f>[1]!BexGetCellData("","00O2TQ2O5Z7DPRVX8RH3LQK5U","DP_1")</f>
        <v>a) Otro Instrumento XX</v>
      </c>
      <c r="B12" s="11">
        <f>[1]!BexGetCellData("00O2TQ2O5Z7DPRVXKQBNJU662","00O2TQ2O5Z7DPRVX8RH3LQK5U","DP_1")</f>
        <v>0</v>
      </c>
      <c r="C12" s="11">
        <f>[1]!BexGetCellData("00O2TQ2O5Z7DPRVXKQBNJUCHM","00O2TQ2O5Z7DPRVX8RH3LQK5U","DP_1")</f>
        <v>0</v>
      </c>
      <c r="D12" s="11">
        <f>[1]!BexGetCellData("00O2TQ2O5Z7DPRVXKQBNJUIT6","00O2TQ2O5Z7DPRVX8RH3LQK5U","DP_1")</f>
        <v>0</v>
      </c>
      <c r="E12" s="11">
        <f>[1]!BexGetCellData("00O2TQ2O5Z7DPRVY5FDD5UN7R","00O2TQ2O5Z7DPRVX8RH3LQK5U","DP_1")</f>
        <v>0</v>
      </c>
      <c r="F12" s="11">
        <f>[1]!BexGetCellData("00O2TQ2O5Z7DPRVY5FDD5UTJB","00O2TQ2O5Z7DPRVX8RH3LQK5U","DP_1")</f>
        <v>0</v>
      </c>
      <c r="G12" s="11">
        <f>[1]!BexGetCellData("00O2TQ2O5Z7DPRVY5FDD5UZUV","00O2TQ2O5Z7DPRVX8RH3LQK5U","DP_1")</f>
        <v>0</v>
      </c>
      <c r="H12" s="11">
        <f>[1]!BexGetCellData("00O2TQ2O5Z7DPRVY7U41JWBNV","00O2TQ2O5Z7DPRVX8RH3LQK5U","DP_1")</f>
        <v>0</v>
      </c>
      <c r="I12" s="11">
        <f>[1]!BexGetCellData("00O2TQ2O5Z7DPRW4O8D9I8DNQ","00O2TQ2O5Z7DPRVX8RH3LQK5U","DP_1")</f>
        <v>0</v>
      </c>
      <c r="J12" s="11">
        <f>[1]!BexGetCellData("00O2TQ2O5Z7DPRW4WWW30XA2S","00O2TQ2O5Z7DPRVX8RH3LQK5U","DP_1")</f>
        <v>0</v>
      </c>
      <c r="K12" s="11">
        <f>[1]!BexGetCellData("00O2TQ2O5Z7DPRW5TUV31KJOZ","00O2TQ2O5Z7DPRVX8RH3LQK5U","DP_1")</f>
        <v>0</v>
      </c>
    </row>
    <row r="13" spans="1:11" x14ac:dyDescent="0.2">
      <c r="A13" s="13" t="str">
        <f>[1]!BexGetCellData("","00O2TQ2O5Z7DPRVX7JZOAUJRK","DP_1")</f>
        <v>C. Total de Obligaciones Diferentes de Financiamiento(C=A+B)</v>
      </c>
      <c r="B13" s="11">
        <f>[1]!BexGetCellData("00O2TQ2O5Z7DPRVXKQBNJU662","00O2TQ2O5Z7DPRVX7JZOAUJRK","DP_1")</f>
        <v>0</v>
      </c>
      <c r="C13" s="11">
        <f>[1]!BexGetCellData("00O2TQ2O5Z7DPRVXKQBNJUCHM","00O2TQ2O5Z7DPRVX7JZOAUJRK","DP_1")</f>
        <v>0</v>
      </c>
      <c r="D13" s="11">
        <f>[1]!BexGetCellData("00O2TQ2O5Z7DPRVXKQBNJUIT6","00O2TQ2O5Z7DPRVX7JZOAUJRK","DP_1")</f>
        <v>0</v>
      </c>
      <c r="E13" s="11">
        <f>[1]!BexGetCellData("00O2TQ2O5Z7DPRVY5FDD5UN7R","00O2TQ2O5Z7DPRVX7JZOAUJRK","DP_1")</f>
        <v>0</v>
      </c>
      <c r="F13" s="11">
        <f>[1]!BexGetCellData("00O2TQ2O5Z7DPRVY5FDD5UTJB","00O2TQ2O5Z7DPRVX7JZOAUJRK","DP_1")</f>
        <v>0</v>
      </c>
      <c r="G13" s="11">
        <f>[1]!BexGetCellData("00O2TQ2O5Z7DPRVY5FDD5UZUV","00O2TQ2O5Z7DPRVX7JZOAUJRK","DP_1")</f>
        <v>0</v>
      </c>
      <c r="H13" s="11">
        <f>[1]!BexGetCellData("00O2TQ2O5Z7DPRVY7U41JWBNV","00O2TQ2O5Z7DPRVX7JZOAUJRK","DP_1")</f>
        <v>0</v>
      </c>
      <c r="I13" s="11">
        <f>[1]!BexGetCellData("00O2TQ2O5Z7DPRW4O8D9I8DNQ","00O2TQ2O5Z7DPRVX7JZOAUJRK","DP_1")</f>
        <v>0</v>
      </c>
      <c r="J13" s="11">
        <f>[1]!BexGetCellData("00O2TQ2O5Z7DPRW4WWW30XA2S","00O2TQ2O5Z7DPRVX7JZOAUJRK","DP_1")</f>
        <v>0</v>
      </c>
      <c r="K13" s="11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J M P 6 V P 7 x + O n p 6 9 P X p 2 9 f I M / 7 o 3 T s + V 5 V S / y 9 H i Z l f / o X 9 8 W 0 y q d 5 e m X k 7 K 4 G K e z 4 n y c P s 3 T Z 8 W S 8 C y y R Z E v 2 y q t 9 + 4 9 v u v D e f z s 1 Z c v 3 p y + e P r 7 a + + / / 9 m L Z 1 8 e P d j f 2 R n v j e / h 3 5 1 P 7 z + + G 2 / 2 + M 3 v / / T 4 z f H L V 1 / + 5 N n T 0 1 e E + e t X v / / r 3 7 v z 4 Y v j L 0 6 P n r 7 8 / W k w / C u N 7 y e + O n 3 9 h k Z 0 9 g X 9 9 e r 3 / v 1 / 7 + e v f 3 / + 4 + z L J 9 9 5 8 c X R z s 6 X e 2 9 + Y u / L + z / 1 4 O n L V z / 5 3 T f P P 7 1 / 8 n t 9 + X s d P 7 6 r L b j l m 9 / 7 T X r 3 6 P H r r 7 4 4 f v L 8 F L + e v f 7 9 X 7 9 5 9 d X J m 6 9 e n R 7 9 3 t T a / / v x 8 e 9 9 9 h q f 8 s / H L 7 9 8 f f a G u t o h x O T 3 x y f f P v 7 J 5 7 / / q Y C V P 7 Q P / g O / v P j y 6 e n v L 0 j w 5 1 9 9 8 R V / / v L 5 6 U + e a g t C 6 P X R V z R c + Y 1 x f f n q 9 Q v B 9 s 2 r N 7 / / 8 5 9 8 T j 0 / v m v / e P z t V 7 / P 7 3 9 8 8 u b s J 3 k c 3 z 4 7 F f h K b / x K V D 1 9 8 y W D + P 3 f / D 4 v j 3 4 v e p 1 / o b + p g 0 1 E k w a P Q e R X R / w 3 f q G / T 5 + / + e r s 6 a 4 A l T / 2 u H + G r L / R u / o b v a W / e S / a v + R N n x B P T 8 + e g s L 8 g B 7 8 w e O T L 4 m T X r w 6 k k / N X / j 4 z f H Z i 9 e / / + / 1 + z z D + 5 + f v X 7 z E s I i v + D v 4 z d v X p 0 J Z Y R Y v / / r 0 + e n J + B l 7 z N A P D O f g b A 8 a T z H l r j P n h 9 / D t j u D 0 N r 8 4 3 / p x L f f O X 9 9 Z j + f f P 7 K y + R o L i / 5 J v X n e / M 3 + Z b J b P + p Q Q + f n 5 6 / I y Q f v 3 S / + v k 2 z x P L 7 8 8 w U + h + a Z Z 1 x a A / f n e U Y p n h / 6 / l + 4 x L v T Z 4 z f f / s 4 b 7 f 7 z f f z y h m f v N X 7 9 4 v j 3 l r + A u / v j 8 R d n L 7 z P 7 R 8 g N L 8 H g t O o T u W P s 9 P X w J I J j d 8 e v y a 6 c k + / 9 5 v X 3 3 7 2 X H / 9 4 q n 9 9 f n n 8 u u r 1 y Q Q J 6 e v X / / + X 9 D 0 8 d D N X N t P v j j 9 4 s n p q 2 4 7 6 u o V k Z I R e H p K P P X 8 9 6 d 3 A k 5 B E + I W 4 S / 3 B + l b X x 3 d R j d 9 e X L w E 7 / 3 d 3 7 v b 7 / 6 B n T T 7 / P / d t 0 E v L 2 / b q O n 5 B f V I Z b D f x 6 q n q M 9 o Z 3 3 y f + / V Z E n G Q O q a P d H q u i 2 q u g u / 0 u d i J e F z 6 m X 0 / f S S 6 w o 4 g 1 / r 3 t v n p A 8 c A N p R 8 M / e p o v q w W 5 k N P i H / 1 b l 3 A v y 6 w R F 5 M + q p Z 5 k z 4 t z v O a f E v 6 d d Z x N x U c 4 M T 0 2 b f P n j 4 9 f a G U 4 1 k 6 e k 2 T a H 4 n X / n V q W i l p 6 / O n j 9 / / Y Y Y / e i U 6 O D + e v z t 4 9 d P T 5 8 d f / X 8 z d M v T 7 4 S T n k J J x O / P j l + f f o U 1 H 7 z / M v P v w w + s S r S f n L y 5 R c v z 5 6 G r 6 m u v d u h 9 8 8 K + Y / 3 f 7 J P / u N x e t x U R E 8 l 9 s t / 9 O 8 h 2 p O j / 7 I u L r M Z z c X W 8 c u X / 8 k f 9 G c 3 d + i 3 z 7 J P J p 9 M P 5 n d i R J + 7 z 0 J v 4 l N t M X P i 4 n 5 / P N n / Y n J 7 q R E + H Q 3 S u l 7 3 w y l m S M i l H 7 + / 1 d K f / H q p / q U n g i l 9 6 K U 3 v 8 R p b 8 W p d / c + 0 6 f 0 l O h 9 L 0 o p e / / i N L v R + n f + 9 P 7 O y f f e f p T b 0 7 6 l J 4 J p X / v 3 z t K 6 k 9 / R O r 3 J f X v 8 8 X 9 F 5 8 / 3 3 3 d J / W T c f p l W 1 c N Z c u a t l 4 v k A U j q / l k s 6 1 8 8 M 1 M w c 8 f W / l 7 P 3 n 6 5 v i L 3 3 v v i 9 8 n a i s x B f 4 M D B j O g w 8 k u 8 8 I P z 8 4 X 8 h + 8 P u c 3 Y 7 s c S v 6 8 E d k / 1 p k f 3 Z s 6 H k D 2 a M m d X f n R 2 R / T 7 I f v P r 2 v e c / 8 X v d / + p 2 Z I / b 1 9 3 3 j U B / R P c H 3 / m p L 4 + / + s 6 r 3 6 t P 9 5 N x + q Z q s 9 I u P d 0 i L 1 B t n X x 2 / M m T q O n d / V k O U / + / M z u R J a / 4 7 P x e P / H k x X e + + v T T i D J 6 l k / n G d G / T E + q Z V t n J B R b A y 7 P R q l 4 1 q c 7 v v / 5 Q N e T b 3 8 x T N e 0 W B b E 7 / i t W u W 1 T Z O V 6 a q u r v M p 6 J 1 / j X T M z 2 N 6 n 7 3 5 d A O 9 L 2 n 1 v t C 1 7 K 3 z O G W 9 9 M u P K I u G v 8 / 9 Z 0 + f 3 v / q x Y N X f c p + U Y G U n N g l Z r 7 M 6 4 Z Z e J V N 2 2 x G N L 6 I 0 3 h j 4 u X n M Y 3 f f C e S R H 9 Z Z j + o H E n n c Z J u z L D 8 P C b p T 3 0 V S Y w L 2 5 K S X e Q z 0 r / k 7 z V r d k J I 8 2 Y X h q G n b P R W d d 6 0 q p q 3 i j j x N + Z c f l 4 S / 8 F X + 7 v f + e 6 T F x u J P 7 6 B 8 m P 3 O Z T L 1 k 9 / j X T L z 0 P q f 3 f / y 4 O n D 8 8 O n r 7 4 i U H q Z x d Q J j 3 F v X U 8 b W k + a D n o b Z z W G 3 M s P y 9 p / d 3 v f v f e z u 9 9 v B f J H m 6 m d c a k L n 7 A W t 3 S v Y z T f W O S 5 e c j 3 e + / + e o n 7 + 3 + X t / 5 M r L o 8 z o r i a a r f D m D q 5 e n q 6 r m W a i D S R h 7 V F + k n 6 U X 6 X / y B / 2 p a Z z + m 7 M t / 9 + g / 1 3 + 9 + R L x v 3 Z 8 Q l + H L 9 5 h R 8 n p 0 S + V 6 9 + 7 9 + f f z l 9 / u a r s 6 e 7 m 0 J j 0 0 T b 7 m 2 K K k 2 T x y + + + u L 3 f 3 1 y / P z 0 i K j p / u D P X 7 4 6 P T n a k 4 / 5 9 8 e n X 7 w k M p 2 9 B n 4 v n 5 / + 5 O l z x v S r L 7 7 i X 5 4 f f / 7 5 K + r 2 8 V 3 5 7 f G L 1 1 8 9 4 c E 8 e 3 7 8 5 v f X i X t 8 1 / t L v n n d + c 7 8 b b 6 l W b R Q X v / + T 8 8 Y 5 u 9 1 9 h Q v 4 A f R 1 R D q J o r 5 m Y + b K O Z 7 2 T + P K f b p f b v s d Q P F A s 3 7 8 5 d i / n L d L X m M X e K f 9 x T 7 4 t V P 3 U i x w M r 8 v K c Y L / v f k s c 4 k v 1 5 T 7 F b 2 c o f S S V r f m 9 R 7 E d S + U 1 T z I 8 I f x 5 T z F t 6 u 0 k q / f z 9 z 2 O K C Y 8 d / D 5 n N 1 L s R z z 2 3 t 7 F j z z Y 9 9 R j P / I u v q 4 e 4 3 W x n 8 c U E x 7 b + + L 3 u Z l i P 4 r E 3 z M S / x H F 3 p f H f u T B f t 3 c x Q 9 V 8 / + / l m L v E 4 n / P I 8 r l W K f f / 7 s 1 h T 7 e c 5 j v / f B q 2 / f e / 4 T v 9 f 9 r 2 6 k 2 I 9 8 / v f 2 x 3 4 k l U y x 2 6 + M / M h W v i / F f q T H 3 l 8 q H 3 y 1 v / u d 7 z 5 5 8 f N b K m + v + X 9 E s f f P 9 v z I V r 6 f V P 4 o P / a + k f i P b O X 7 6 7 E f 2 c q v F 4 n / K N t z 2 5 W R H 9 n K 9 7 W V P 6 K Y T 7 F 7 b 6 x u u l E q f 5 7 r s a + h + X + k x 2 6 t x 3 6 0 l u R R 7 D Z 5 f k O x T z / d + x H F b k e x H + m x 9 9 T 8 P / L 5 3 9 + 7 + F E O 9 v 3 i y h 9 J p V D s / X O w P 8 9 5 7 D 1 W 3 3 6 U H / M p d r s V 3 h 9 F S e + Z u 3 g / D / b / r x R 7 n y j p R x 7 s 1 / Q u f r 7 b y t v H l T / y Y N + X Y j / y L r 6 u V P 4 8 z / a 8 j z / 2 I 6 l 8 X 3 / s R 7 b y P S n 2 I 5 / / 6 3 q w J 9 / + 4 k c U u 5 U e + 5 F U + t 7 F s 2 N L h R t t 5 Y + 8 i 9 v m Y H / k X b y 3 P / a j S J y p 8 D 4 Z x R 9 l e 9 6 T Y j / S / F 9 T 8 / 8 8 1 2 P v Q 7 E f + W P v a S u / u / / d 7 3 7 3 3 s 7 v f b z 3 + u c z x b 7 G 6 t v P c 3 / s a 0 j l z 3 P N / z X 8 s R / p s d v n L n 6 k x 7 5 e J P 7 z 3 O f / G t m e n + d 6 7 D 3 W K 3 + U t V b v 4 v f 5 4 v 6 L z 5 / v W t 3 0 I x 6 7 l V Q G t v J H F L u F P 3 a r 9 c o f e R f v q 8 d + 5 F 2 8 b 5 T 0 I 6 l 8 T w / 2 R 1 L 5 v h T 7 k X f x 3 j 7 / j z K K n q 3 c + + L 3 u Z l i P 5 L K 9 6 X Y j / J j 7 + v z / 0 g q P T 1 2 m 6 z 1 j 3 I X X 5 f H 3 n z H U v f n I 8 X e I 9 v z I + / i v X 3 + H 6 2 J v 6 c e + + 7 + l w d P H 5 4 d P H 3 x E z + f K f Y + u Y s f 6 b H 3 j J J + Z C u / b p T 0 I w / 2 t t 7 F j / S Y U O z 2 G c U f 8 d h 7 8 9 i P / D H P V j 4 7 t n n V H 2 W t b 6 D Y g + / 8 1 J f H X 3 3 n 1 e 9 1 C 4 r 9 S I + 9 H 8 V + l B 9 7 7 7 j y R 1 L 5 v n H l j 3 j s P T X / / y 8 j 8 f e n 2 H v 5 / D / K X b y n B / u j u N K T y t u t j P y I x 9 6 P Y j + y l e + b H / s R x d 7 b V v 5 I j 3 1 N z f 8 j f + y 2 U v m j F V 7 f H 7 v N y s i P e O z 9 4 8 o f 5 S 7 e L 6 7 8 E c X e W 4 + p V H 7 6 q b W r P x 8 p 9 h 5 x 5 Y / 8 s f f W / D + K k l j S b p + D / R G P v S / F f u T z v 6 + t / B H F 3 t c f + 5 E e e 9 9 s z 4 9 4 7 H 0 p 9 i M P 1 p f K N / e + c y P F f h S J v 6 8 H + / M k E r /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F G r 3 z l 4 8 J 2 v N 6 q D D 0 H s Y Y D Y 1 0 J g N x S T r w f j Q 3 h j d w N v 3 B b G 3 g d o m d 0 P U c t 7 H y 7 b + z s f D u P + N w D j Y Q j j / Q h B L / t U P L o 3 T s + W 5 1 W 9 y N P j Z V b + o 3 9 9 W 0 y r d J a n X 0 7 K 4 i K b F t U y b 9 K n x X l e 5 8 u W f q W v n h X L b D k t s s X X Q 7 6 j 7 m N C + n t / + 9 X X g h 2 w 1 9 c k b s B l X w f G L v 6 / c Y z P T x 8 c n 5 w e H 3 8 9 2 L e g 3 9 d S c o A d W N G f + s l X z 3 / / L 1 7 u f A 0 z A F i B u v i p Z 1 / 8 / g b c 7 / 8 T O / f u f z 2 Y v m k 5 O n 7 6 k 9 / 5 f V 5 8 + R N f n X 3 5 9 a D 5 t u b D o Y X G Z / / u z v 2 7 e + w N f h 1 g v r U 5 2 v n 0 7 s 4 e A d s 9 S H d 3 H 9 3 7 9 N H u w d e D G p i h H 7 L o 7 3 a c c o 9 E 6 e 6 9 R z S w + 1 9 v V L u B s N E 0 n v 3 k 2 e n v 8 + r r S V f H y u 4 J i r s P 0 9 3 7 j 3 Y f P I J / / n W g d r z T 3 T H B f D A e E w v y b 8 N A 7 9 p g 5 y e P X 0 k f / M t P v j j + 4 u i n T l + 8 O X t 6 / J R e x 5 9 o Q l G V u G 3 8 2 + O f f H n 8 6 j U F T y / p I / 3 1 8 e u z z 1 8 c 0 X o S / 3 z 8 5 c s 3 R 6 e U o c D P x 8 + / / O 7 R 5 6 d f U M o R v + H P 3 / / 0 9 3 7 j P u K / H n / 7 7 P N v w + r g J z 7 h M P H L 7 7 7 x W + I P / f D 3 f 3 7 6 4 g j h h f c n v / t G X t V f + X N q 5 f / 5 + N u v f h / T i n + z j d x f j 3 9 S W / y k + Q R W w P 7 x + N u n z 1 / + / s c / e X z G s e M X r z / / / V 9 w q H n 2 5 Z P v v P j i a I c U 0 / G r U + I W / Y B H f f L F S 2 t X I 4 T f O f v 9 n 5 2 9 P q F Z u p n 0 Z x t J / + S N R 3 q S h X 2 2 H Q H 1 h V 3 2 9 j s z I K 3 B r / y X n Y 0 j + k z b 2 4 9 0 J t x E W T r d Y k 7 2 f i 4 m x V B 3 4 6 T c 5 X + / f f z i K X I d b B 3 0 j 8 e v 3 x y / o R 9 v K L v x + / / E V 6 e v f h 8 g 6 P 3 1 + O z F y 6 / e f P H l 0 9 M j 6 G 3 7 h + Q j n p + 9 Z u x P v n r 1 e / 3 U 0 Q t K Q P A v j 1 + / e g q w R N 3 7 2 z v 7 2 3 u k T / W j x 4 T t 2 U / i n d d f v a T E y u v X v / 8 X 9 M / x 5 6 c W 2 O u v v u A M y O / / 6 s v v v g a n h B + 4 7 0 + + f P 7 V F y / C J u a z x 1 8 R l X / / 4 5 M 3 Z z 9 5 y u 8 B s v + Z N s T H L 3 7 / k 2 8 T 4 / 3 + X 7 6 Q H o g C 3 Y / 8 N v R m t w 1 / R G 1 e v 3 n 1 1 Y l 9 a R d t w o / 8 N v x S 2 E b g v P 4 2 T e L T L y m 1 R H o L 9 H l z z H T p f H y s 5 A o / J i p L a 8 D c / f 0 N o w y 7 j 2 F D e W 9 v 6 L 0 3 z z + 9 f / J 7 f f l 7 H e t 7 t q H p 7 / X Z 0 9 / / 7 M X T 0 9 8 b y b P e Z 6 Y V p e D w 4 b O z 3 x u E 7 H 9 o s H B v 7 t o O u 9 D 2 Y t C C D x + D J p i s F 5 9 z F P D i 9 L u W J c 5 e k E U 5 e 8 q / v n 7 x 5 R v K r 7 3 5 f V h k j 4 m W v w 9 N 2 6 s z O L f + n + i D e f n u q 1 O S k t e k N 4 i R v 3 p O P 7 8 4 / r 1 / f 8 Z C f u G / f x / z 9 + / D b 0 h D s l 3 P n q G f V z / B 0 i D S F v H + V A z 5 x + 9 P B v u 7 t j X / 9 f u / U c N y 9 u I Z 8 c C T w B u 1 n z 3 + / P T F V y / O 2 N I O + t i 2 z W N K I z 4 n c f z i 7 E 3 6 r i k e L Y v y s 4 / a e p 1 / h I 5 Y z s 6 + Z E 1 m f 3 / 8 G p r m 7 P j J 8 9 O T L 1 + 8 O T 5 7 c U o a x / 7 6 + 4 u 6 i U B 7 8 3 v / / s R A p y d v 8 P 7 v z 9 b 9 d a T Z 3 S j 8 u 6 9 e v / r 9 X / / e z P N E 0 J 8 8 e 8 q f v u l 8 8 O b 3 P y O N B s 9 D m u M v 4 o J s k R + B e q f P T y E 6 v z / 5 H v z Z 4 8 A 5 o b b G 0 f h 9 9 C X + j K z Z q X n h b D n L 3 4 E e 8 s v j n 8 z K d Q + 2 f E h t Q o i x D l 6 d E n + / + v 2 P X 7 8 + / e L J 8 9 9 n c z d P T t 8 d z 2 b F c p T + Z F 4 3 5 I x + 9 o C M 4 3 h v f I / + 3 R m l J + u y X d f 5 Z 8 t 8 3 d Z Z O U p f r s l v n f 5 e + f W b 6 m 2 + / O z h 3 q f Z p 3 s 7 B 9 P J + f 2 D S T b 5 O p i e P C d c N 6 M 5 r R b j J l u N J 8 U 4 b 8 c Z O d L X P 8 j r c Q b U x z S G s z Z f v M n f t a d l v i A 3 + r 2 w Y P k 2 8 7 0 Z j a c v f / / d 9 4 J 9 + n u T N N x i t m k I X z 3 4 q Z 2 D 3 3 v 3 9 3 q 5 8 + 3 f 5 / f 5 9 N O f e v N 7 P z / 9 6 v e + / 3 t 9 5 7 0 6 f P 3 t 0 9 M 3 m / u 6 K Q x 5 r / 6 e n s L L + v 1 f f / v 4 5 c 1 D f P 3 k Y G f v 7 P X n D 9 + 8 / n 1 + 6 u H v / e r 5 t 7 + 6 9 3 v f / + 5 3 d t 6 r y 1 f Q x J v 7 + t 2 e / G 6 7 j / D P e w F + e v b 6 5 f P j 3 + f 3 h 3 4 + O y H l / / z N 6 a v N j M n a 5 T 1 A P / v y 1 R f H b 7 5 Z m N A U v 7 + q i h v E 6 B e W 7 e H v 8 W 5 R p p c q 7 B / t j n c + S v P l t C J B u v j s o 3 V 7 v r 3 7 6 U e / x y + 8 a A 9 / 4 w T N X + d 1 k Z X F D 3 J P v F I C s W w e k a L 9 7 K N 5 2 6 4 e 3 b 1 7 d X U 1 v r o 3 r u o L C u R 2 d u / + 3 l 8 8 f z 2 d 5 4 t s u 1 g 2 L U W z p I n N W 7 O b 3 / p I E E h T o P D m e p X j 7 5 O K Q b X 4 7 K 7 5 0 D Q 6 e 4 q / x E / k B v K B + Z r H b 9 7 B U L h N 8 K m M 9 2 5 s w P j 6 v V j p + K s 3 X z 4 7 2 y y I 7 z v P J 8 c v Y S 3 f G + Z d 3 y I Z o y d W b L N J 2 z N d / S y Y t L 3 3 I u e P T N r / J 0 3 a l 1 + 8 u f d 7 3 3 v w e 5 3 + x E + c v P y 9 f u r F 8 9 2 D s 9 O X n y J n + R 4 d / r / a p H 3 x 5 P c + + 7 1 O d u 6 9 O f v 0 9 N X x v R f 7 3 / 7 u v b O v H r x 4 / V 5 d 3 s a k H c O k H f / I p P 3 / y q T 9 Z E a o T M p 8 g 0 m j y I U D m 9 / f p c N u s m + k y n 5 k 3 q L m 7 f N X F N X v m j 6 + I b t m g L 4 H A X + + G r T P 6 2 L 2 X t 3 / b F q y N 8 e v P j + V c H + g i 9 0 P 7 e I 9 j O V P H L / 4 i W f H r + / v / M T 9 N w + + / R P 3 v 3 z 9 8 D t v X v z e + 7 + X 6 / A W H d 7 C W J 6 v s d D 0 f u N 4 L 5 v 4 E 8 f f + a k X + w f f e f b w x a u T Z 3 v f + X z n z U 9 8 9 / m L + 8 f v 1 e W t b e L v 9 b t h 4 e c 9 I I v F 2 g z 6 9 3 4 v i K + / f E V p I s o t 3 S A i 7 w f 1 2 2 f k U r w 6 + f b v 8 7 M J m k 0 t p d I p 1 X n 6 z R j x F 8 c / e f b 5 8 Y 2 6 / D 0 x / i Z N D h j g q + f H 3 y R 6 T 1 + d U d b z 6 Z f f f S G Z + B c / + Y 1 g i h W h 5 1 g V k i z / m 6 9 e n V J G / 4 s n 3 5 Q T R / N + S h r + 5 P T 3 / 7 1 O f 5 9 v l M N O n p + 9 x F r P 7 7 0 Z 6 L O v n j 9 / f f Z T p 1 8 L 9 g 1 2 8 2 v B P n 7 6 n a 9 e Q y L O K E q V J c t v g M 7 0 5 x t K U 3 8 d / y b K b V / + / r T a 8 P s / J R f 5 z e n v / + I r M M S t H P H 3 n E R e H T r 5 8 g t Z H K J F D L F n 5 p N v Z C x 2 J Q 8 L K 8 8 p N f / + Y O / q r x E X 8 K 5 N 3 7 / + u V h j e G O w Z N S w p O r / T a s l x 8 + x 5 v r 0 1 f H n v z 8 h Q L 9 8 + Z K G R 6 s o 3 B F P F / 8 i 6 7 E 3 A C N p J k p i M Z r W M r 8 4 P n n 1 p Q e L k b w F E P r z B N N h R v P 1 0 f m C V t E s m N d f H 4 4 K z + / / 3 S 9 f / V 5 P v v z y 9 / o a g z K U + e 4 T q G f 6 6 s X X R 8 e g 8 f u / J J e Y / n j 6 N f B 5 8 + 1 T u I T v / d 7 r N 7 / P 8 9 P f / 6 u X y H L + / l C B / j B 2 3 m s Y b 8 j B e k 3 a / w P B / D g s 3 d d / + a u v / / K L L 3 / / 7 7 4 6 9 s X l t l S 0 M 9 g Z + m 3 f Z 7 V I H z g h + Q D u t s i c + Y x 0 9 P r T e / c + 3 d / 5 6 s 3 + 5 w + + f L L 3 + f 2 f + n 1 e f v H y y w d f v R f w l 2 T B y I 5 9 2 B Q r E H 7 j 6 1 C L F D z 8 4 9 d n L z 4 n 5 q U Y S q X x a 8 D 6 6 v U p S e 8 b W l z + q V N y i b 4 k v X l b B X U 3 1 M W A R H a M T Q / W o K H I H 9 / t f v p Y x o 4 A L r a 8 7 n 2 r L d / 8 P i 9 P j 3 5 i n d f X 5 l v + 5 D G v + f M 8 H N E M e n + h 2 e e n R / 8 P G y R R r d v t A A A = < / A p p l i c a t i o n > 
</file>

<file path=customXml/itemProps1.xml><?xml version="1.0" encoding="utf-8"?>
<ds:datastoreItem xmlns:ds="http://schemas.openxmlformats.org/officeDocument/2006/customXml" ds:itemID="{39492F42-0497-4E6A-B7BA-49CE58ABA17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Oblig. dif. De Financiamiento r23</dc:title>
  <dc:creator>steel</dc:creator>
  <cp:lastModifiedBy>Suelem Janeth González Rodríguez</cp:lastModifiedBy>
  <dcterms:created xsi:type="dcterms:W3CDTF">2017-07-25T16:59:28Z</dcterms:created>
  <dcterms:modified xsi:type="dcterms:W3CDTF">2025-04-30T06:00:35Z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3. Informe Analítico de Oblig. dif. De Financiamiento r23(S633640UT4G7OB2G5ZYPMPO7U).xlsx</vt:lpwstr>
  </property>
</Properties>
</file>